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225" firstSheet="7" activeTab="12"/>
  </bookViews>
  <sheets>
    <sheet name="2022年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externalReferences>
    <externalReference r:id="rId14"/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0.03t为库存调整</t>
        </r>
      </text>
    </comment>
    <comment ref="H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10月活性炭质量问题，委外处置
</t>
        </r>
      </text>
    </comment>
  </commentList>
</comments>
</file>

<file path=xl/sharedStrings.xml><?xml version="1.0" encoding="utf-8"?>
<sst xmlns="http://schemas.openxmlformats.org/spreadsheetml/2006/main" count="883" uniqueCount="52">
  <si>
    <r>
      <rPr>
        <b/>
        <sz val="14"/>
        <rFont val="黑体"/>
        <charset val="134"/>
      </rPr>
      <t>2022年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0"/>
      </rPr>
      <t>)</t>
    </r>
  </si>
  <si>
    <t>废物种类</t>
  </si>
  <si>
    <t>危险废物名称</t>
  </si>
  <si>
    <t>危险废物代码</t>
  </si>
  <si>
    <t>产生数量（吨）</t>
  </si>
  <si>
    <t>自行处置/利用数量（吨）</t>
  </si>
  <si>
    <t>移出数量（吨）</t>
  </si>
  <si>
    <t>年初库存（吨）</t>
  </si>
  <si>
    <t>本月库存（吨）</t>
  </si>
  <si>
    <t>1#</t>
  </si>
  <si>
    <t>2#</t>
  </si>
  <si>
    <t>合计</t>
  </si>
  <si>
    <t>HW18</t>
  </si>
  <si>
    <t>焚烧残渣</t>
  </si>
  <si>
    <t>772-003-18</t>
  </si>
  <si>
    <t>/</t>
  </si>
  <si>
    <t>飞灰</t>
  </si>
  <si>
    <t>废耐火材料</t>
  </si>
  <si>
    <t>HW49</t>
  </si>
  <si>
    <t>废旧包装桶</t>
  </si>
  <si>
    <t>900-041-49</t>
  </si>
  <si>
    <t>废盐</t>
  </si>
  <si>
    <t>900-000-49</t>
  </si>
  <si>
    <t>渗滤液</t>
  </si>
  <si>
    <t>HW08</t>
  </si>
  <si>
    <t>废机油</t>
  </si>
  <si>
    <t>900-201-08</t>
  </si>
  <si>
    <t>HW13</t>
  </si>
  <si>
    <t>废离子交换树脂</t>
  </si>
  <si>
    <t>900-015-13</t>
  </si>
  <si>
    <t>废金属</t>
  </si>
  <si>
    <t>污水站处理污泥</t>
  </si>
  <si>
    <t>废活性炭</t>
  </si>
  <si>
    <t>900-039-49</t>
  </si>
  <si>
    <t>废布袋</t>
  </si>
  <si>
    <t>化验分析废物</t>
  </si>
  <si>
    <t>900-047-49</t>
  </si>
  <si>
    <t>772-006-49</t>
  </si>
  <si>
    <t>月度合计</t>
  </si>
  <si>
    <r>
      <rPr>
        <b/>
        <sz val="14"/>
        <rFont val="黑体"/>
        <charset val="134"/>
      </rPr>
      <t>2023年1月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</si>
  <si>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2023年2月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</si>
  <si>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t>上月库存（吨）</t>
  </si>
  <si>
    <r>
      <rPr>
        <b/>
        <sz val="14"/>
        <rFont val="黑体"/>
        <charset val="134"/>
      </rPr>
      <t>2023年3月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</si>
  <si>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2023年4月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</si>
  <si>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2023年5月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</si>
  <si>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2023年6月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</si>
  <si>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2023年7月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</si>
  <si>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2023年8月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</si>
  <si>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2023年9月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</si>
  <si>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2023年10月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</si>
  <si>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2023年11月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</si>
  <si>
    <r>
      <rPr>
        <b/>
        <sz val="14"/>
        <rFont val="黑体"/>
        <charset val="134"/>
      </rPr>
      <t>2023年12月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13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</si>
</sst>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0_ "/>
    <numFmt numFmtId="178" formatCode="0.000000_ "/>
    <numFmt numFmtId="179" formatCode="0.00_ "/>
    <numFmt numFmtId="180" formatCode="0.00000_ "/>
    <numFmt numFmtId="181" formatCode="0.0000000_ "/>
  </numFmts>
  <fonts count="29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4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horizontal="center" vertical="center"/>
    </xf>
    <xf numFmtId="181" fontId="4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25;&#29983;&#21361;&#24223;&#32463;&#33829;&#24773;&#20917;&#27719;&#24635;&#34920;(2022&#241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7425;&#29983;&#21361;&#24223;&#32463;&#33829;&#24773;&#20917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年度  "/>
      <sheetName val="2018年1月"/>
      <sheetName val="2018年2月 "/>
      <sheetName val="2018年3月"/>
      <sheetName val="2018年第一季度汇总"/>
      <sheetName val="2018年4月 "/>
      <sheetName val="2018年5月  "/>
      <sheetName val="2018年6月   "/>
      <sheetName val="2018年第二季度汇总"/>
      <sheetName val="2018年7月"/>
      <sheetName val="2018年8月"/>
      <sheetName val="2018年9月 "/>
      <sheetName val="2018年10月 "/>
      <sheetName val="2018年11月  "/>
      <sheetName val="2018年12月"/>
      <sheetName val="2019年1月 "/>
      <sheetName val="2019年2月  "/>
      <sheetName val="2019年3月 "/>
      <sheetName val="2019年4月"/>
      <sheetName val="2019年5月 "/>
      <sheetName val="2019年6月"/>
      <sheetName val="2019年7月"/>
      <sheetName val="2019年8月 "/>
      <sheetName val="2019年9月  "/>
      <sheetName val="2019年10月   "/>
      <sheetName val="2019年11月  "/>
      <sheetName val="2019年12月   "/>
      <sheetName val="2019年"/>
      <sheetName val="2020年1月    "/>
      <sheetName val="2020年2月   "/>
      <sheetName val="2020年3月   "/>
      <sheetName val="2020年4月"/>
      <sheetName val="2020年5月"/>
      <sheetName val="2020年6月"/>
      <sheetName val="2020年7月"/>
      <sheetName val="2020年8月"/>
      <sheetName val="2020年9月"/>
      <sheetName val="2020年10月"/>
      <sheetName val="2020年11月"/>
      <sheetName val="2020年12月"/>
      <sheetName val="2020年汇总"/>
      <sheetName val="2021年1月"/>
      <sheetName val="2021年2月"/>
      <sheetName val="2021年3月"/>
      <sheetName val="2021年一季度"/>
      <sheetName val="2021年4月"/>
      <sheetName val="2021年5月"/>
      <sheetName val="2021年6月"/>
      <sheetName val="2021年二季度"/>
      <sheetName val="2021年上半年"/>
      <sheetName val="2021年7月"/>
      <sheetName val="2021年8月"/>
      <sheetName val="2021年9月"/>
      <sheetName val="2021年三季度"/>
      <sheetName val="2021年10月"/>
      <sheetName val="2021年11月"/>
      <sheetName val="2021年12月"/>
      <sheetName val="2021年四季度"/>
      <sheetName val="2021年汇总"/>
      <sheetName val="2022年1月"/>
      <sheetName val="2022年2月"/>
      <sheetName val="2022年3月"/>
      <sheetName val="2018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F10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0">
          <cell r="F10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>
        <row r="10">
          <cell r="F10">
            <v>0</v>
          </cell>
        </row>
      </sheetData>
      <sheetData sheetId="54" refreshError="1"/>
      <sheetData sheetId="55" refreshError="1"/>
      <sheetData sheetId="56" refreshError="1"/>
      <sheetData sheetId="57" refreshError="1">
        <row r="10">
          <cell r="F10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年1月"/>
      <sheetName val="2022年2月"/>
      <sheetName val="2022年3月"/>
      <sheetName val="2022年4月"/>
      <sheetName val="2022年5月"/>
      <sheetName val="2022年6月"/>
      <sheetName val="2022年7月"/>
      <sheetName val="2022年8月"/>
      <sheetName val="2022年9月"/>
      <sheetName val="2022年10月"/>
      <sheetName val="2022年11月"/>
      <sheetName val="2022年12月"/>
      <sheetName val="2022年"/>
    </sheetNames>
    <sheetDataSet>
      <sheetData sheetId="0">
        <row r="4">
          <cell r="C4">
            <v>0</v>
          </cell>
          <cell r="D4">
            <v>203.402</v>
          </cell>
          <cell r="E4">
            <v>203.402</v>
          </cell>
        </row>
        <row r="4">
          <cell r="G4">
            <v>512.28</v>
          </cell>
        </row>
        <row r="5">
          <cell r="C5">
            <v>0</v>
          </cell>
          <cell r="D5">
            <v>84.048</v>
          </cell>
          <cell r="E5">
            <v>84.048</v>
          </cell>
        </row>
        <row r="5">
          <cell r="G5">
            <v>82.84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1">
        <row r="4">
          <cell r="C4">
            <v>164.765</v>
          </cell>
          <cell r="D4">
            <v>453.419</v>
          </cell>
          <cell r="E4">
            <v>618.184</v>
          </cell>
        </row>
        <row r="4">
          <cell r="G4">
            <v>421.56</v>
          </cell>
        </row>
        <row r="5">
          <cell r="C5">
            <v>18.583</v>
          </cell>
          <cell r="D5">
            <v>38.44</v>
          </cell>
          <cell r="E5">
            <v>57.023</v>
          </cell>
        </row>
        <row r="5">
          <cell r="G5">
            <v>37.04</v>
          </cell>
        </row>
        <row r="6">
          <cell r="C6">
            <v>0</v>
          </cell>
          <cell r="D6">
            <v>1.872</v>
          </cell>
          <cell r="E6">
            <v>1.872</v>
          </cell>
        </row>
        <row r="6">
          <cell r="G6">
            <v>0</v>
          </cell>
        </row>
      </sheetData>
      <sheetData sheetId="2">
        <row r="4">
          <cell r="C4">
            <v>426.546</v>
          </cell>
          <cell r="D4">
            <v>897.662</v>
          </cell>
          <cell r="E4">
            <v>1324.208</v>
          </cell>
        </row>
        <row r="4">
          <cell r="G4">
            <v>846.24</v>
          </cell>
        </row>
        <row r="5">
          <cell r="C5">
            <v>23.253</v>
          </cell>
          <cell r="D5">
            <v>66.259</v>
          </cell>
          <cell r="E5">
            <v>89.512</v>
          </cell>
        </row>
        <row r="5">
          <cell r="G5">
            <v>17.34</v>
          </cell>
        </row>
        <row r="6">
          <cell r="C6">
            <v>0</v>
          </cell>
          <cell r="D6">
            <v>0.49</v>
          </cell>
          <cell r="E6">
            <v>0.49</v>
          </cell>
        </row>
        <row r="6">
          <cell r="G6">
            <v>0</v>
          </cell>
        </row>
      </sheetData>
      <sheetData sheetId="3">
        <row r="4">
          <cell r="C4">
            <v>172.895</v>
          </cell>
          <cell r="D4">
            <v>343.687</v>
          </cell>
          <cell r="E4">
            <v>516.582</v>
          </cell>
        </row>
        <row r="4">
          <cell r="G4">
            <v>915.456</v>
          </cell>
        </row>
        <row r="5">
          <cell r="C5">
            <v>0.567</v>
          </cell>
          <cell r="D5">
            <v>74.902</v>
          </cell>
          <cell r="E5">
            <v>75.469</v>
          </cell>
        </row>
        <row r="5"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4">
        <row r="4">
          <cell r="C4">
            <v>341.713</v>
          </cell>
          <cell r="D4">
            <v>235.753</v>
          </cell>
          <cell r="E4">
            <v>577.466</v>
          </cell>
        </row>
        <row r="4">
          <cell r="G4">
            <v>557.9074</v>
          </cell>
        </row>
        <row r="5">
          <cell r="C5">
            <v>53.912</v>
          </cell>
          <cell r="D5">
            <v>23.609</v>
          </cell>
          <cell r="E5">
            <v>77.521</v>
          </cell>
        </row>
        <row r="5">
          <cell r="G5">
            <v>151.0963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5">
        <row r="4">
          <cell r="C4">
            <v>641.23</v>
          </cell>
          <cell r="D4">
            <v>368.332</v>
          </cell>
          <cell r="E4">
            <v>1009.562</v>
          </cell>
        </row>
        <row r="4">
          <cell r="G4">
            <v>1024.574</v>
          </cell>
        </row>
        <row r="5">
          <cell r="C5">
            <v>60.837</v>
          </cell>
          <cell r="D5">
            <v>83.303</v>
          </cell>
          <cell r="E5">
            <v>144.14</v>
          </cell>
        </row>
        <row r="5">
          <cell r="G5">
            <v>149.788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6">
        <row r="4">
          <cell r="C4">
            <v>238.104</v>
          </cell>
          <cell r="D4">
            <v>234.805</v>
          </cell>
          <cell r="E4">
            <v>472.909</v>
          </cell>
        </row>
        <row r="4">
          <cell r="G4">
            <v>373.855</v>
          </cell>
        </row>
        <row r="5">
          <cell r="C5">
            <v>104.882</v>
          </cell>
          <cell r="D5">
            <v>110.972</v>
          </cell>
          <cell r="E5">
            <v>215.854</v>
          </cell>
        </row>
        <row r="5">
          <cell r="G5">
            <v>276.576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7">
        <row r="4">
          <cell r="C4">
            <v>470.307</v>
          </cell>
          <cell r="D4">
            <v>136.052</v>
          </cell>
          <cell r="E4">
            <v>606.359</v>
          </cell>
        </row>
        <row r="4">
          <cell r="G4">
            <v>643.339</v>
          </cell>
        </row>
        <row r="5">
          <cell r="C5">
            <v>129.792</v>
          </cell>
          <cell r="D5">
            <v>97.048</v>
          </cell>
          <cell r="E5">
            <v>226.84</v>
          </cell>
        </row>
        <row r="5">
          <cell r="G5">
            <v>179.62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8">
        <row r="4">
          <cell r="C4">
            <v>575.652</v>
          </cell>
          <cell r="D4">
            <v>482.677</v>
          </cell>
          <cell r="E4">
            <v>1058.329</v>
          </cell>
        </row>
        <row r="4">
          <cell r="G4">
            <v>1061.905</v>
          </cell>
        </row>
        <row r="5">
          <cell r="C5">
            <v>58.343</v>
          </cell>
          <cell r="D5">
            <v>170.805</v>
          </cell>
          <cell r="E5">
            <v>229.148</v>
          </cell>
        </row>
        <row r="5">
          <cell r="G5">
            <v>223.408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9">
        <row r="4">
          <cell r="C4">
            <v>212.942</v>
          </cell>
          <cell r="D4">
            <v>273.201</v>
          </cell>
          <cell r="E4">
            <v>486.143</v>
          </cell>
        </row>
        <row r="4">
          <cell r="G4">
            <v>597.062</v>
          </cell>
        </row>
        <row r="5">
          <cell r="C5">
            <v>26.91</v>
          </cell>
          <cell r="D5">
            <v>156.36</v>
          </cell>
          <cell r="E5">
            <v>183.27</v>
          </cell>
        </row>
        <row r="5">
          <cell r="G5">
            <v>187.647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10">
        <row r="4">
          <cell r="C4">
            <v>445.273</v>
          </cell>
          <cell r="D4">
            <v>780.589</v>
          </cell>
          <cell r="E4">
            <v>1225.862</v>
          </cell>
        </row>
        <row r="4">
          <cell r="G4">
            <v>1113.865</v>
          </cell>
        </row>
        <row r="5">
          <cell r="C5">
            <v>123.38</v>
          </cell>
          <cell r="D5">
            <v>96.336</v>
          </cell>
          <cell r="E5">
            <v>219.716</v>
          </cell>
        </row>
        <row r="5">
          <cell r="G5">
            <v>198.36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3.036</v>
          </cell>
        </row>
      </sheetData>
      <sheetData sheetId="11">
        <row r="4">
          <cell r="C4">
            <v>232.993</v>
          </cell>
          <cell r="D4">
            <v>779.892</v>
          </cell>
          <cell r="E4">
            <v>1012.885</v>
          </cell>
        </row>
        <row r="4">
          <cell r="G4">
            <v>1182.246</v>
          </cell>
        </row>
        <row r="5">
          <cell r="C5">
            <v>97.561</v>
          </cell>
          <cell r="D5">
            <v>51.022</v>
          </cell>
          <cell r="E5">
            <v>148.583</v>
          </cell>
        </row>
        <row r="5">
          <cell r="G5">
            <v>258.336</v>
          </cell>
        </row>
        <row r="6">
          <cell r="C6">
            <v>0</v>
          </cell>
          <cell r="D6">
            <v>0</v>
          </cell>
          <cell r="E6">
            <v>0</v>
          </cell>
        </row>
        <row r="6">
          <cell r="G6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J6" sqref="J6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10" width="13.75" customWidth="1"/>
  </cols>
  <sheetData>
    <row r="1" ht="24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3" t="s">
        <v>7</v>
      </c>
      <c r="J2" s="3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8"/>
      <c r="J3" s="8"/>
    </row>
    <row r="4" ht="24.75" customHeight="1" spans="1:10">
      <c r="A4" s="11" t="s">
        <v>12</v>
      </c>
      <c r="B4" s="11" t="s">
        <v>13</v>
      </c>
      <c r="C4" s="12" t="s">
        <v>14</v>
      </c>
      <c r="D4" s="25">
        <f>'[2]2022年1月'!C4+'[2]2022年2月'!C4+'[2]2022年3月'!C4+'[2]2022年4月'!C4+'[2]2022年5月'!C4+'[2]2022年6月'!C4+'[2]2022年7月'!C4+'[2]2022年8月'!C4+'[2]2022年9月'!C4+'[2]2022年10月'!C4+'[2]2022年11月'!C4+'[2]2022年12月'!C4</f>
        <v>3922.42</v>
      </c>
      <c r="E4" s="25">
        <f>'[2]2022年1月'!D4+'[2]2022年2月'!D4+'[2]2022年3月'!D4+'[2]2022年4月'!D4+'[2]2022年5月'!D4+'[2]2022年6月'!D4+'[2]2022年7月'!D4+'[2]2022年8月'!D4+'[2]2022年9月'!D4+'[2]2022年10月'!D4+'[2]2022年11月'!D4+'[2]2022年12月'!D4</f>
        <v>5189.471</v>
      </c>
      <c r="F4" s="25">
        <f>'[2]2022年1月'!E4+'[2]2022年2月'!E4+'[2]2022年3月'!E4+'[2]2022年4月'!E4+'[2]2022年5月'!E4+'[2]2022年6月'!E4+'[2]2022年7月'!E4+'[2]2022年8月'!E4+'[2]2022年9月'!E4+'[2]2022年10月'!E4+'[2]2022年11月'!E4+'[2]2022年12月'!E4</f>
        <v>9111.891</v>
      </c>
      <c r="G4" s="25" t="s">
        <v>15</v>
      </c>
      <c r="H4" s="25">
        <f>'[2]2022年1月'!G4+'[2]2022年2月'!G4+'[2]2022年3月'!G4+'[2]2022年4月'!G4+'[2]2022年5月'!G4+'[2]2022年6月'!G4+'[2]2022年7月'!G4+'[2]2022年8月'!G4+'[2]2022年9月'!G4+'[2]2022年10月'!G4+'[2]2022年11月'!G4+'[2]2022年12月'!G4</f>
        <v>9250.2894</v>
      </c>
      <c r="I4" s="37">
        <v>371.1804</v>
      </c>
      <c r="J4" s="25">
        <f>I4+F4-H4+0.03</f>
        <v>232.811999999999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25">
        <f>'[2]2022年1月'!C5+'[2]2022年2月'!C5+'[2]2022年3月'!C5+'[2]2022年4月'!C5+'[2]2022年5月'!C5+'[2]2022年6月'!C5+'[2]2022年7月'!C5+'[2]2022年8月'!C5+'[2]2022年9月'!C5+'[2]2022年10月'!C5+'[2]2022年11月'!C5+'[2]2022年12月'!C5</f>
        <v>698.02</v>
      </c>
      <c r="E5" s="25">
        <f>'[2]2022年1月'!D5+'[2]2022年2月'!D5+'[2]2022年3月'!D5+'[2]2022年4月'!D5+'[2]2022年5月'!D5+'[2]2022年6月'!D5+'[2]2022年7月'!D5+'[2]2022年8月'!D5+'[2]2022年9月'!D5+'[2]2022年10月'!D5+'[2]2022年11月'!D5+'[2]2022年12月'!D5</f>
        <v>1053.104</v>
      </c>
      <c r="F5" s="25">
        <f>'[2]2022年1月'!E5+'[2]2022年2月'!E5+'[2]2022年3月'!E5+'[2]2022年4月'!E5+'[2]2022年5月'!E5+'[2]2022年6月'!E5+'[2]2022年7月'!E5+'[2]2022年8月'!E5+'[2]2022年9月'!E5+'[2]2022年10月'!E5+'[2]2022年11月'!E5+'[2]2022年12月'!E5</f>
        <v>1751.124</v>
      </c>
      <c r="G5" s="25" t="s">
        <v>15</v>
      </c>
      <c r="H5" s="26">
        <f>'[2]2022年1月'!G5+'[2]2022年2月'!G5+'[2]2022年3月'!G5+'[2]2022年4月'!G5+'[2]2022年5月'!G5+'[2]2022年6月'!G5+'[2]2022年7月'!G5+'[2]2022年8月'!G5+'[2]2022年9月'!G5+'[2]2022年10月'!G5+'[2]2022年11月'!G5+'[2]2022年12月'!G5</f>
        <v>1762.0513</v>
      </c>
      <c r="I5" s="37">
        <v>88.1432800000002</v>
      </c>
      <c r="J5" s="38">
        <f>I5+F5-H5</f>
        <v>77.2159800000006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30">
        <f>'[2]2022年1月'!C6+'[2]2022年2月'!C6+'[2]2022年3月'!C6+'[2]2022年4月'!C6+'[2]2022年5月'!C6+'[2]2022年6月'!C6+'[2]2022年7月'!C6+'[2]2022年8月'!C6+'[2]2022年9月'!C6+'[2]2022年10月'!C6+'[2]2022年11月'!C6+'[2]2022年12月'!C6</f>
        <v>0</v>
      </c>
      <c r="E6" s="13">
        <f>'[2]2022年1月'!D6+'[2]2022年2月'!D6+'[2]2022年3月'!D6+'[2]2022年4月'!D6+'[2]2022年5月'!D6+'[2]2022年6月'!D6+'[2]2022年7月'!D6+'[2]2022年8月'!D6+'[2]2022年9月'!D6+'[2]2022年10月'!D6+'[2]2022年11月'!D6+'[2]2022年12月'!D6</f>
        <v>2.362</v>
      </c>
      <c r="F6" s="13">
        <f>'[2]2022年1月'!E6+'[2]2022年2月'!E6+'[2]2022年3月'!E6+'[2]2022年4月'!E6+'[2]2022年5月'!E6+'[2]2022年6月'!E6+'[2]2022年7月'!E6+'[2]2022年8月'!E6+'[2]2022年9月'!E6+'[2]2022年10月'!E6+'[2]2022年11月'!E6+'[2]2022年12月'!E6</f>
        <v>2.362</v>
      </c>
      <c r="G6" s="13" t="s">
        <v>15</v>
      </c>
      <c r="H6" s="13">
        <f>'[2]2022年1月'!G6+'[2]2022年2月'!G6+'[2]2022年3月'!G6+'[2]2022年4月'!G6+'[2]2022年5月'!G6+'[2]2022年6月'!G6+'[2]2022年7月'!G6+'[2]2022年8月'!G6+'[2]2022年9月'!G6+'[2]2022年10月'!G6+'[2]2022年11月'!G6+'[2]2022年12月'!G6</f>
        <v>3.036</v>
      </c>
      <c r="I6" s="23">
        <v>0.674000000000007</v>
      </c>
      <c r="J6" s="30">
        <f>I6+F6-H6</f>
        <v>7.105427357601e-15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27">
        <v>389.8</v>
      </c>
      <c r="E7" s="29"/>
      <c r="F7" s="28"/>
      <c r="G7" s="25" t="s">
        <v>15</v>
      </c>
      <c r="H7" s="30">
        <v>389.8</v>
      </c>
      <c r="I7" s="30">
        <v>0</v>
      </c>
      <c r="J7" s="30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27">
        <v>0</v>
      </c>
      <c r="E8" s="29"/>
      <c r="F8" s="28"/>
      <c r="G8" s="25" t="s">
        <v>15</v>
      </c>
      <c r="H8" s="31">
        <v>0</v>
      </c>
      <c r="I8" s="30">
        <v>0</v>
      </c>
      <c r="J8" s="30">
        <f>I8+D8-H8</f>
        <v>0</v>
      </c>
    </row>
    <row r="9" ht="24.75" customHeight="1" spans="1:10">
      <c r="A9" s="11"/>
      <c r="B9" s="11" t="s">
        <v>23</v>
      </c>
      <c r="C9" s="18" t="s">
        <v>15</v>
      </c>
      <c r="D9" s="27">
        <v>0</v>
      </c>
      <c r="E9" s="29"/>
      <c r="F9" s="28"/>
      <c r="G9" s="30">
        <f>'[1]2021年一季度'!F10+'[1]2021年二季度'!F10+'[1]2021年三季度'!F10+'[1]2021年四季度'!F10</f>
        <v>0</v>
      </c>
      <c r="H9" s="31" t="s">
        <v>15</v>
      </c>
      <c r="I9" s="30">
        <v>0</v>
      </c>
      <c r="J9" s="30">
        <f t="shared" ref="J9:J13" si="0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27">
        <v>0</v>
      </c>
      <c r="E10" s="29"/>
      <c r="F10" s="28"/>
      <c r="G10" s="30">
        <v>0</v>
      </c>
      <c r="H10" s="31" t="s">
        <v>15</v>
      </c>
      <c r="I10" s="30">
        <v>0</v>
      </c>
      <c r="J10" s="30">
        <f t="shared" si="0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27">
        <v>0.86</v>
      </c>
      <c r="E11" s="29"/>
      <c r="F11" s="28"/>
      <c r="G11" s="30">
        <v>0.86</v>
      </c>
      <c r="H11" s="31" t="s">
        <v>15</v>
      </c>
      <c r="I11" s="30">
        <v>0</v>
      </c>
      <c r="J11" s="30">
        <f t="shared" si="0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27">
        <v>0</v>
      </c>
      <c r="E12" s="29"/>
      <c r="F12" s="28"/>
      <c r="G12" s="30">
        <v>0</v>
      </c>
      <c r="H12" s="31" t="s">
        <v>15</v>
      </c>
      <c r="I12" s="30">
        <v>0</v>
      </c>
      <c r="J12" s="30">
        <f t="shared" si="0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27">
        <v>6.98</v>
      </c>
      <c r="E13" s="29"/>
      <c r="F13" s="28"/>
      <c r="G13" s="30">
        <v>6.98</v>
      </c>
      <c r="H13" s="31" t="s">
        <v>15</v>
      </c>
      <c r="I13" s="30">
        <v>0</v>
      </c>
      <c r="J13" s="30">
        <f t="shared" si="0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31">
        <f>17.034+49.294</f>
        <v>66.328</v>
      </c>
      <c r="E14" s="32"/>
      <c r="F14" s="33"/>
      <c r="G14" s="25">
        <v>57.652</v>
      </c>
      <c r="H14" s="31">
        <v>17.034</v>
      </c>
      <c r="I14" s="13">
        <v>8.358</v>
      </c>
      <c r="J14" s="30">
        <f>I14+D14-G14-H14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27">
        <v>0</v>
      </c>
      <c r="E15" s="29"/>
      <c r="F15" s="28"/>
      <c r="G15" s="30">
        <v>0</v>
      </c>
      <c r="H15" s="31" t="s">
        <v>15</v>
      </c>
      <c r="I15" s="30">
        <v>0</v>
      </c>
      <c r="J15" s="30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27">
        <v>0.26</v>
      </c>
      <c r="E16" s="29"/>
      <c r="F16" s="28"/>
      <c r="G16" s="30">
        <v>0.26</v>
      </c>
      <c r="H16" s="31" t="s">
        <v>15</v>
      </c>
      <c r="I16" s="30">
        <v>0</v>
      </c>
      <c r="J16" s="30">
        <f>I16+D16-G16</f>
        <v>0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27">
        <v>2.26</v>
      </c>
      <c r="E17" s="29"/>
      <c r="F17" s="28"/>
      <c r="G17" s="30">
        <v>2.26</v>
      </c>
      <c r="H17" s="31" t="s">
        <v>15</v>
      </c>
      <c r="I17" s="30">
        <v>0</v>
      </c>
      <c r="J17" s="30">
        <f>I17+D17-G17</f>
        <v>0</v>
      </c>
    </row>
    <row r="18" ht="24.75" customHeight="1" spans="1:10">
      <c r="A18" s="11" t="s">
        <v>38</v>
      </c>
      <c r="B18" s="11"/>
      <c r="C18" s="18"/>
      <c r="D18" s="31">
        <f>F4+F5+F6+D7+D8+D9+D10+D11+D12+D13+D14+D15+D16+D17</f>
        <v>11331.865</v>
      </c>
      <c r="E18" s="32"/>
      <c r="F18" s="33"/>
      <c r="G18" s="25">
        <f>SUM(G9:G17)</f>
        <v>68.012</v>
      </c>
      <c r="H18" s="31">
        <f>SUM(H4:H16)</f>
        <v>11422.2107</v>
      </c>
      <c r="I18" s="11">
        <f>SUM(I4:I17)</f>
        <v>468.35568</v>
      </c>
      <c r="J18" s="25">
        <f>SUM(J4:J7)</f>
        <v>310.02798</v>
      </c>
    </row>
  </sheetData>
  <mergeCells count="21">
    <mergeCell ref="A1:J1"/>
    <mergeCell ref="D2:F2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J4" sqref="J4:J18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48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43.105</v>
      </c>
      <c r="E4" s="13">
        <v>618.635</v>
      </c>
      <c r="F4" s="13">
        <f>SUM(D4:E4)</f>
        <v>661.74</v>
      </c>
      <c r="G4" s="13" t="s">
        <v>15</v>
      </c>
      <c r="H4" s="13">
        <v>670.74</v>
      </c>
      <c r="I4" s="23">
        <v>219.819</v>
      </c>
      <c r="J4" s="13">
        <f t="shared" ref="J4:J6" si="0">I4+F4-H4</f>
        <v>210.819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6.398</v>
      </c>
      <c r="E5" s="13">
        <v>93.275</v>
      </c>
      <c r="F5" s="13">
        <f>SUM(D5:E5)</f>
        <v>99.673</v>
      </c>
      <c r="G5" s="13" t="s">
        <v>15</v>
      </c>
      <c r="H5" s="13">
        <v>105.254</v>
      </c>
      <c r="I5" s="23">
        <v>36.711</v>
      </c>
      <c r="J5" s="13">
        <f t="shared" si="0"/>
        <v>31.13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0</v>
      </c>
      <c r="I6" s="23">
        <v>0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26.14</v>
      </c>
      <c r="E7" s="19"/>
      <c r="F7" s="17"/>
      <c r="G7" s="13" t="s">
        <v>15</v>
      </c>
      <c r="H7" s="13">
        <f>D7</f>
        <v>26.14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0.35</v>
      </c>
      <c r="E8" s="19"/>
      <c r="F8" s="17"/>
      <c r="G8" s="13" t="s">
        <v>15</v>
      </c>
      <c r="H8" s="16">
        <v>0</v>
      </c>
      <c r="I8" s="13">
        <v>0</v>
      </c>
      <c r="J8" s="13">
        <f>I8+D8-H8</f>
        <v>0.35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0.92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787.903</v>
      </c>
      <c r="E18" s="19"/>
      <c r="F18" s="17"/>
      <c r="G18" s="13">
        <f>SUM(G9:G17)</f>
        <v>0</v>
      </c>
      <c r="H18" s="16">
        <f>SUM(H4:H16)</f>
        <v>802.134</v>
      </c>
      <c r="I18" s="24">
        <v>258.27</v>
      </c>
      <c r="J18" s="13">
        <f>SUM(J4:J17)</f>
        <v>244.039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B1" workbookViewId="0">
      <selection activeCell="D7" sqref="D7:F13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49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471.026</v>
      </c>
      <c r="E4" s="13">
        <v>135.355</v>
      </c>
      <c r="F4" s="13">
        <f>SUM(D4:E4)</f>
        <v>606.381</v>
      </c>
      <c r="G4" s="13" t="s">
        <v>15</v>
      </c>
      <c r="H4" s="13">
        <v>565.399</v>
      </c>
      <c r="I4" s="23">
        <v>210.819</v>
      </c>
      <c r="J4" s="13">
        <f t="shared" ref="J4:J6" si="0">I4+F4-H4</f>
        <v>251.801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82.128</v>
      </c>
      <c r="E5" s="13">
        <v>38.964</v>
      </c>
      <c r="F5" s="13">
        <f>SUM(D5:E5)</f>
        <v>121.092</v>
      </c>
      <c r="G5" s="13" t="s">
        <v>15</v>
      </c>
      <c r="H5" s="13">
        <v>123.109</v>
      </c>
      <c r="I5" s="23">
        <v>31.13</v>
      </c>
      <c r="J5" s="13">
        <f t="shared" si="0"/>
        <v>29.113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51.683</v>
      </c>
      <c r="E6" s="17"/>
      <c r="F6" s="13">
        <f>D6</f>
        <v>51.683</v>
      </c>
      <c r="G6" s="13" t="s">
        <v>15</v>
      </c>
      <c r="H6" s="13">
        <v>49.744</v>
      </c>
      <c r="I6" s="23">
        <v>0</v>
      </c>
      <c r="J6" s="13">
        <f t="shared" si="0"/>
        <v>1.939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45.3</v>
      </c>
      <c r="E7" s="19"/>
      <c r="F7" s="17"/>
      <c r="G7" s="13" t="s">
        <v>15</v>
      </c>
      <c r="H7" s="13">
        <f>D7</f>
        <v>45.3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9.221</v>
      </c>
      <c r="E8" s="19"/>
      <c r="F8" s="17"/>
      <c r="G8" s="13" t="s">
        <v>15</v>
      </c>
      <c r="H8" s="16">
        <v>0</v>
      </c>
      <c r="I8" s="13">
        <v>0.35</v>
      </c>
      <c r="J8" s="13">
        <f>I8+D8-H8</f>
        <v>9.571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0.92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833.677</v>
      </c>
      <c r="E18" s="19"/>
      <c r="F18" s="17"/>
      <c r="G18" s="13">
        <f>SUM(G9:G17)</f>
        <v>0</v>
      </c>
      <c r="H18" s="16">
        <f>SUM(H4:H16)</f>
        <v>783.552</v>
      </c>
      <c r="I18" s="24">
        <v>244.039</v>
      </c>
      <c r="J18" s="13">
        <f>SUM(J4:J17)</f>
        <v>294.164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G15" sqref="G15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50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231.861</v>
      </c>
      <c r="E4" s="13">
        <v>470.88</v>
      </c>
      <c r="F4" s="13">
        <f>SUM(D4:E4)</f>
        <v>702.741</v>
      </c>
      <c r="G4" s="13" t="s">
        <v>15</v>
      </c>
      <c r="H4" s="13">
        <v>734.822</v>
      </c>
      <c r="I4" s="23">
        <v>251.801</v>
      </c>
      <c r="J4" s="13">
        <f t="shared" ref="J4:J6" si="0">I4+F4-H4</f>
        <v>219.72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49.794</v>
      </c>
      <c r="E5" s="13">
        <v>105.84</v>
      </c>
      <c r="F5" s="13">
        <f>SUM(D5:E5)</f>
        <v>155.634</v>
      </c>
      <c r="G5" s="13" t="s">
        <v>15</v>
      </c>
      <c r="H5" s="13">
        <v>162.029</v>
      </c>
      <c r="I5" s="23">
        <v>29.113</v>
      </c>
      <c r="J5" s="13">
        <f t="shared" si="0"/>
        <v>22.718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1.939</v>
      </c>
      <c r="I6" s="23">
        <v>1.939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50.42</v>
      </c>
      <c r="E7" s="19"/>
      <c r="F7" s="17"/>
      <c r="G7" s="13" t="s">
        <v>15</v>
      </c>
      <c r="H7" s="13">
        <f>D7</f>
        <v>50.42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9</v>
      </c>
      <c r="E8" s="19"/>
      <c r="F8" s="17"/>
      <c r="G8" s="13" t="s">
        <v>15</v>
      </c>
      <c r="H8" s="16">
        <v>0</v>
      </c>
      <c r="I8" s="13">
        <v>9.571</v>
      </c>
      <c r="J8" s="13">
        <f>I8+D8-H8</f>
        <v>18.571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14.72</v>
      </c>
      <c r="E14" s="19"/>
      <c r="F14" s="17"/>
      <c r="G14" s="13" t="s">
        <v>15</v>
      </c>
      <c r="H14" s="16">
        <v>14.72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0.92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932.515</v>
      </c>
      <c r="E18" s="19"/>
      <c r="F18" s="17"/>
      <c r="G18" s="13">
        <f>SUM(G9:G17)</f>
        <v>0</v>
      </c>
      <c r="H18" s="16">
        <f>SUM(H4:H16)</f>
        <v>963.93</v>
      </c>
      <c r="I18" s="24">
        <v>294.164</v>
      </c>
      <c r="J18" s="13">
        <f>SUM(J4:J17)</f>
        <v>262.749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G5" workbookViewId="0">
      <selection activeCell="H5" sqref="H5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51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151.186</v>
      </c>
      <c r="E4" s="13">
        <v>614.388</v>
      </c>
      <c r="F4" s="13">
        <f>SUM(D4:E4)</f>
        <v>765.574</v>
      </c>
      <c r="G4" s="13" t="s">
        <v>15</v>
      </c>
      <c r="H4" s="14">
        <v>649.461</v>
      </c>
      <c r="I4" s="23">
        <v>219.72</v>
      </c>
      <c r="J4" s="13">
        <f t="shared" ref="J4:J6" si="0">I4+F4-H4</f>
        <v>335.833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23.51</v>
      </c>
      <c r="E5" s="13">
        <v>84.157</v>
      </c>
      <c r="F5" s="13">
        <f>SUM(D5:E5)</f>
        <v>107.667</v>
      </c>
      <c r="G5" s="13" t="s">
        <v>15</v>
      </c>
      <c r="H5" s="15">
        <v>107.74</v>
      </c>
      <c r="I5" s="23">
        <v>22.718</v>
      </c>
      <c r="J5" s="13">
        <f t="shared" si="0"/>
        <v>22.645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0</v>
      </c>
      <c r="I6" s="23">
        <v>0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44.34</v>
      </c>
      <c r="E7" s="19"/>
      <c r="F7" s="17"/>
      <c r="G7" s="13" t="s">
        <v>15</v>
      </c>
      <c r="H7" s="13">
        <f>D7</f>
        <v>44.34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1.044</v>
      </c>
      <c r="E8" s="19"/>
      <c r="F8" s="17"/>
      <c r="G8" s="13" t="s">
        <v>15</v>
      </c>
      <c r="H8" s="16">
        <v>0</v>
      </c>
      <c r="I8" s="13">
        <v>18.571</v>
      </c>
      <c r="J8" s="13">
        <f>I8+D8-H8</f>
        <v>19.615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0.92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918.625</v>
      </c>
      <c r="E18" s="19"/>
      <c r="F18" s="17"/>
      <c r="G18" s="13">
        <f>SUM(G9:G17)</f>
        <v>0</v>
      </c>
      <c r="H18" s="16">
        <f>SUM(H4:H16)</f>
        <v>801.541</v>
      </c>
      <c r="I18" s="24">
        <v>262.749</v>
      </c>
      <c r="J18" s="13">
        <f>SUM(J4:J17)</f>
        <v>379.833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E1" workbookViewId="0">
      <selection activeCell="H7" sqref="H7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39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7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25">
        <v>0</v>
      </c>
      <c r="E4" s="25">
        <v>47.88</v>
      </c>
      <c r="F4" s="25">
        <f>SUM(D4:E4)</f>
        <v>47.88</v>
      </c>
      <c r="G4" s="25" t="s">
        <v>15</v>
      </c>
      <c r="H4" s="25">
        <v>209.739</v>
      </c>
      <c r="I4" s="23">
        <v>232.812</v>
      </c>
      <c r="J4" s="13">
        <f>I4+F4-H4</f>
        <v>70.953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25">
        <v>4.257</v>
      </c>
      <c r="E5" s="25">
        <v>76.918</v>
      </c>
      <c r="F5" s="25">
        <f>SUM(D5:E5)</f>
        <v>81.175</v>
      </c>
      <c r="G5" s="25" t="s">
        <v>15</v>
      </c>
      <c r="H5" s="26">
        <v>85.805</v>
      </c>
      <c r="I5" s="23">
        <v>77.216</v>
      </c>
      <c r="J5" s="13">
        <f>I5+F5-H5</f>
        <v>72.586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27">
        <v>50.73</v>
      </c>
      <c r="E6" s="28"/>
      <c r="F6" s="13">
        <f>D6</f>
        <v>50.73</v>
      </c>
      <c r="G6" s="13" t="s">
        <v>15</v>
      </c>
      <c r="H6" s="13">
        <v>33.979</v>
      </c>
      <c r="I6" s="23">
        <v>0</v>
      </c>
      <c r="J6" s="13">
        <f>I6+F6-H6</f>
        <v>16.751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27">
        <v>11.92</v>
      </c>
      <c r="E7" s="29"/>
      <c r="F7" s="28"/>
      <c r="G7" s="25" t="s">
        <v>15</v>
      </c>
      <c r="H7" s="30">
        <v>11.92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27">
        <v>13.5</v>
      </c>
      <c r="E8" s="29"/>
      <c r="F8" s="28"/>
      <c r="G8" s="25" t="s">
        <v>15</v>
      </c>
      <c r="H8" s="31">
        <v>0</v>
      </c>
      <c r="I8" s="13">
        <v>0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27">
        <v>0</v>
      </c>
      <c r="E9" s="29"/>
      <c r="F9" s="28"/>
      <c r="G9" s="30">
        <f>'[1]2021年一季度'!F10+'[1]2021年二季度'!F10+'[1]2021年三季度'!F10+'[1]2021年四季度'!F10</f>
        <v>0</v>
      </c>
      <c r="H9" s="31" t="s">
        <v>15</v>
      </c>
      <c r="I9" s="13">
        <v>0</v>
      </c>
      <c r="J9" s="13">
        <f t="shared" ref="J9:J13" si="0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27">
        <v>0</v>
      </c>
      <c r="E10" s="29"/>
      <c r="F10" s="28"/>
      <c r="G10" s="30">
        <v>0</v>
      </c>
      <c r="H10" s="31" t="s">
        <v>15</v>
      </c>
      <c r="I10" s="13">
        <v>0</v>
      </c>
      <c r="J10" s="13">
        <f t="shared" si="0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27">
        <v>0</v>
      </c>
      <c r="E11" s="29"/>
      <c r="F11" s="28"/>
      <c r="G11" s="30">
        <v>0</v>
      </c>
      <c r="H11" s="31" t="s">
        <v>15</v>
      </c>
      <c r="I11" s="13">
        <v>0</v>
      </c>
      <c r="J11" s="13">
        <f t="shared" si="0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27">
        <v>0</v>
      </c>
      <c r="E12" s="29"/>
      <c r="F12" s="28"/>
      <c r="G12" s="30">
        <v>0</v>
      </c>
      <c r="H12" s="31" t="s">
        <v>15</v>
      </c>
      <c r="I12" s="13">
        <v>0</v>
      </c>
      <c r="J12" s="13">
        <f t="shared" si="0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27">
        <v>0</v>
      </c>
      <c r="E13" s="29"/>
      <c r="F13" s="28"/>
      <c r="G13" s="30">
        <v>0</v>
      </c>
      <c r="H13" s="31" t="s">
        <v>15</v>
      </c>
      <c r="I13" s="13">
        <v>0</v>
      </c>
      <c r="J13" s="13">
        <f t="shared" si="0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34">
        <v>16.623</v>
      </c>
      <c r="E14" s="35"/>
      <c r="F14" s="36"/>
      <c r="G14" s="30" t="s">
        <v>15</v>
      </c>
      <c r="H14" s="31">
        <v>0</v>
      </c>
      <c r="I14" s="13">
        <v>0</v>
      </c>
      <c r="J14" s="13">
        <f>I14+D14-H14</f>
        <v>16.623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27">
        <v>0</v>
      </c>
      <c r="E15" s="29"/>
      <c r="F15" s="28"/>
      <c r="G15" s="30">
        <v>0</v>
      </c>
      <c r="H15" s="31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27">
        <v>0</v>
      </c>
      <c r="E16" s="29"/>
      <c r="F16" s="28"/>
      <c r="G16" s="30">
        <v>0</v>
      </c>
      <c r="H16" s="31" t="s">
        <v>15</v>
      </c>
      <c r="I16" s="13">
        <v>0</v>
      </c>
      <c r="J16" s="13">
        <f>I16+D16-G16</f>
        <v>0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27">
        <v>0</v>
      </c>
      <c r="E17" s="29"/>
      <c r="F17" s="28"/>
      <c r="G17" s="30">
        <v>0</v>
      </c>
      <c r="H17" s="31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31">
        <f>F4+F5+F6+D7+D8+D9+D10+D11+D12+D13+D14+D15+D16+D17</f>
        <v>221.828</v>
      </c>
      <c r="E18" s="32"/>
      <c r="F18" s="33"/>
      <c r="G18" s="25">
        <f>SUM(G9:G17)</f>
        <v>0</v>
      </c>
      <c r="H18" s="31">
        <f>SUM(H4:H16)</f>
        <v>341.443</v>
      </c>
      <c r="I18" s="24">
        <f>SUM(I4:I17)</f>
        <v>310.028</v>
      </c>
      <c r="J18" s="13">
        <f>SUM(J4:J17)</f>
        <v>190.413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  <ignoredErrors>
    <ignoredError sqref="J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J4" sqref="J4:J18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40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25">
        <v>81.306</v>
      </c>
      <c r="E4" s="25">
        <v>76.375</v>
      </c>
      <c r="F4" s="25">
        <f>SUM(D4:E4)</f>
        <v>157.681</v>
      </c>
      <c r="G4" s="25" t="s">
        <v>15</v>
      </c>
      <c r="H4" s="25">
        <v>0</v>
      </c>
      <c r="I4" s="23">
        <v>70.953</v>
      </c>
      <c r="J4" s="13">
        <f t="shared" ref="J4:J6" si="0">I4+F4-H4</f>
        <v>228.634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25">
        <v>25</v>
      </c>
      <c r="E5" s="25">
        <v>11.051</v>
      </c>
      <c r="F5" s="25">
        <f>SUM(D5:E5)</f>
        <v>36.051</v>
      </c>
      <c r="G5" s="25" t="s">
        <v>15</v>
      </c>
      <c r="H5" s="26">
        <v>0</v>
      </c>
      <c r="I5" s="23">
        <v>72.586</v>
      </c>
      <c r="J5" s="13">
        <f t="shared" si="0"/>
        <v>108.637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27">
        <v>91.747</v>
      </c>
      <c r="E6" s="28"/>
      <c r="F6" s="13">
        <f>D6</f>
        <v>91.747</v>
      </c>
      <c r="G6" s="13" t="s">
        <v>15</v>
      </c>
      <c r="H6" s="13">
        <v>27.035</v>
      </c>
      <c r="I6" s="23">
        <v>16.751</v>
      </c>
      <c r="J6" s="13">
        <f t="shared" si="0"/>
        <v>81.463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27">
        <v>26.14</v>
      </c>
      <c r="E7" s="29"/>
      <c r="F7" s="28"/>
      <c r="G7" s="25" t="s">
        <v>15</v>
      </c>
      <c r="H7" s="30">
        <v>26.14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27">
        <v>0</v>
      </c>
      <c r="E8" s="29"/>
      <c r="F8" s="28"/>
      <c r="G8" s="25" t="s">
        <v>15</v>
      </c>
      <c r="H8" s="31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27">
        <v>0</v>
      </c>
      <c r="E9" s="29"/>
      <c r="F9" s="28"/>
      <c r="G9" s="30">
        <f>'[1]2021年一季度'!F10+'[1]2021年二季度'!F10+'[1]2021年三季度'!F10+'[1]2021年四季度'!F10</f>
        <v>0</v>
      </c>
      <c r="H9" s="31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27">
        <v>0</v>
      </c>
      <c r="E10" s="29"/>
      <c r="F10" s="28"/>
      <c r="G10" s="30">
        <v>0</v>
      </c>
      <c r="H10" s="31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27">
        <v>0</v>
      </c>
      <c r="E11" s="29"/>
      <c r="F11" s="28"/>
      <c r="G11" s="30">
        <v>0</v>
      </c>
      <c r="H11" s="31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27">
        <v>0</v>
      </c>
      <c r="E12" s="29"/>
      <c r="F12" s="28"/>
      <c r="G12" s="30">
        <v>0</v>
      </c>
      <c r="H12" s="31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27">
        <v>0</v>
      </c>
      <c r="E13" s="29"/>
      <c r="F13" s="28"/>
      <c r="G13" s="30">
        <v>0</v>
      </c>
      <c r="H13" s="31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27">
        <v>0</v>
      </c>
      <c r="E14" s="29"/>
      <c r="F14" s="28"/>
      <c r="G14" s="30" t="s">
        <v>15</v>
      </c>
      <c r="H14" s="31">
        <v>16.623</v>
      </c>
      <c r="I14" s="13">
        <v>16.623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27">
        <v>0</v>
      </c>
      <c r="E15" s="29"/>
      <c r="F15" s="28"/>
      <c r="G15" s="30">
        <v>0</v>
      </c>
      <c r="H15" s="31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27">
        <v>0.22</v>
      </c>
      <c r="E16" s="29"/>
      <c r="F16" s="28"/>
      <c r="G16" s="30">
        <v>0</v>
      </c>
      <c r="H16" s="31" t="s">
        <v>15</v>
      </c>
      <c r="I16" s="13">
        <v>0</v>
      </c>
      <c r="J16" s="13">
        <f>I16+D16-G16</f>
        <v>0.22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27">
        <v>0</v>
      </c>
      <c r="E17" s="29"/>
      <c r="F17" s="28"/>
      <c r="G17" s="30">
        <v>0</v>
      </c>
      <c r="H17" s="31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31">
        <f>F4+F5+F6+D7+D8+D9+D10+D11+D12+D13+D14+D15+D16+D17</f>
        <v>311.839</v>
      </c>
      <c r="E18" s="32"/>
      <c r="F18" s="33"/>
      <c r="G18" s="25">
        <f>SUM(G9:G17)</f>
        <v>0</v>
      </c>
      <c r="H18" s="31">
        <f>SUM(H4:H16)</f>
        <v>69.798</v>
      </c>
      <c r="I18" s="24">
        <v>190.413</v>
      </c>
      <c r="J18" s="13">
        <f>SUM(J4:J17)</f>
        <v>432.454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14" workbookViewId="0">
      <selection activeCell="J4" sqref="J4:J18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42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503.675</v>
      </c>
      <c r="E4" s="13">
        <v>414.893</v>
      </c>
      <c r="F4" s="13">
        <f>SUM(D4:E4)</f>
        <v>918.568</v>
      </c>
      <c r="G4" s="13" t="s">
        <v>15</v>
      </c>
      <c r="H4" s="13">
        <v>777.087</v>
      </c>
      <c r="I4" s="23">
        <v>228.634</v>
      </c>
      <c r="J4" s="13">
        <f t="shared" ref="J4:J6" si="0">I4+F4-H4</f>
        <v>370.115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100.82</v>
      </c>
      <c r="E5" s="13">
        <v>99.408</v>
      </c>
      <c r="F5" s="13">
        <f>SUM(D5:E5)</f>
        <v>200.228</v>
      </c>
      <c r="G5" s="13" t="s">
        <v>15</v>
      </c>
      <c r="H5" s="13">
        <v>289.304</v>
      </c>
      <c r="I5" s="23">
        <v>108.637</v>
      </c>
      <c r="J5" s="13">
        <f t="shared" si="0"/>
        <v>19.561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81.463</v>
      </c>
      <c r="I6" s="23">
        <v>81.463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45.28</v>
      </c>
      <c r="E7" s="19"/>
      <c r="F7" s="17"/>
      <c r="G7" s="13" t="s">
        <v>15</v>
      </c>
      <c r="H7" s="13">
        <f>D7</f>
        <v>45.28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0.16</v>
      </c>
      <c r="E16" s="19"/>
      <c r="F16" s="17"/>
      <c r="G16" s="13">
        <v>0</v>
      </c>
      <c r="H16" s="16" t="s">
        <v>15</v>
      </c>
      <c r="I16" s="13">
        <v>0.22</v>
      </c>
      <c r="J16" s="13">
        <f>I16+D16-G16</f>
        <v>0.38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1164.236</v>
      </c>
      <c r="E18" s="19"/>
      <c r="F18" s="17"/>
      <c r="G18" s="13">
        <f>SUM(G9:G17)</f>
        <v>0</v>
      </c>
      <c r="H18" s="16">
        <f>SUM(H4:H16)</f>
        <v>1193.134</v>
      </c>
      <c r="I18" s="24">
        <v>432.454</v>
      </c>
      <c r="J18" s="13">
        <f>SUM(J4:J17)</f>
        <v>403.556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H4" sqref="H4:H18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43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394.902</v>
      </c>
      <c r="E4" s="13">
        <v>436.358</v>
      </c>
      <c r="F4" s="13">
        <f>SUM(D4:E4)</f>
        <v>831.26</v>
      </c>
      <c r="G4" s="13" t="s">
        <v>15</v>
      </c>
      <c r="H4" s="13">
        <v>1011.217</v>
      </c>
      <c r="I4" s="23">
        <v>370.115</v>
      </c>
      <c r="J4" s="13">
        <f t="shared" ref="J4:J6" si="0">I4+F4-H4</f>
        <v>190.158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88.615</v>
      </c>
      <c r="E5" s="13">
        <v>100.686</v>
      </c>
      <c r="F5" s="13">
        <f>SUM(D5:E5)</f>
        <v>189.301</v>
      </c>
      <c r="G5" s="13" t="s">
        <v>15</v>
      </c>
      <c r="H5" s="13">
        <v>193.205</v>
      </c>
      <c r="I5" s="23">
        <v>19.561</v>
      </c>
      <c r="J5" s="13">
        <f t="shared" si="0"/>
        <v>15.657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0</v>
      </c>
      <c r="I6" s="23">
        <v>0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21.34</v>
      </c>
      <c r="E7" s="19"/>
      <c r="F7" s="17"/>
      <c r="G7" s="13" t="s">
        <v>15</v>
      </c>
      <c r="H7" s="13">
        <f>D7</f>
        <v>21.34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17.48</v>
      </c>
      <c r="E14" s="19"/>
      <c r="F14" s="17"/>
      <c r="G14" s="13" t="s">
        <v>15</v>
      </c>
      <c r="H14" s="16">
        <v>17.48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0.22</v>
      </c>
      <c r="E16" s="19"/>
      <c r="F16" s="17"/>
      <c r="G16" s="13">
        <v>0</v>
      </c>
      <c r="H16" s="16" t="s">
        <v>15</v>
      </c>
      <c r="I16" s="13">
        <v>0.38</v>
      </c>
      <c r="J16" s="13">
        <f>I16+D16-G16</f>
        <v>0.6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1059.601</v>
      </c>
      <c r="E18" s="19"/>
      <c r="F18" s="17"/>
      <c r="G18" s="13">
        <f>SUM(G9:G17)</f>
        <v>0</v>
      </c>
      <c r="H18" s="16">
        <f>SUM(H4:H16)</f>
        <v>1243.242</v>
      </c>
      <c r="I18" s="24">
        <v>403.556</v>
      </c>
      <c r="J18" s="13">
        <f>SUM(J4:J17)</f>
        <v>219.915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H4" sqref="H4:H7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44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0</v>
      </c>
      <c r="E4" s="13">
        <v>533.394</v>
      </c>
      <c r="F4" s="13">
        <f>SUM(D4:E4)</f>
        <v>533.394</v>
      </c>
      <c r="G4" s="13" t="s">
        <v>15</v>
      </c>
      <c r="H4" s="13">
        <v>480.812</v>
      </c>
      <c r="I4" s="23">
        <v>190.158</v>
      </c>
      <c r="J4" s="13">
        <f t="shared" ref="J4:J6" si="0">I4+F4-H4</f>
        <v>242.74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0</v>
      </c>
      <c r="E5" s="13">
        <v>133.156</v>
      </c>
      <c r="F5" s="13">
        <f>SUM(D5:E5)</f>
        <v>133.156</v>
      </c>
      <c r="G5" s="13" t="s">
        <v>15</v>
      </c>
      <c r="H5" s="13">
        <v>123.08</v>
      </c>
      <c r="I5" s="23">
        <v>15.657</v>
      </c>
      <c r="J5" s="13">
        <f t="shared" si="0"/>
        <v>25.733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5.828</v>
      </c>
      <c r="E6" s="17"/>
      <c r="F6" s="13">
        <f>D6</f>
        <v>5.828</v>
      </c>
      <c r="G6" s="13" t="s">
        <v>15</v>
      </c>
      <c r="H6" s="13">
        <v>5.828</v>
      </c>
      <c r="I6" s="23">
        <v>0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16.68</v>
      </c>
      <c r="E7" s="19"/>
      <c r="F7" s="17"/>
      <c r="G7" s="13" t="s">
        <v>15</v>
      </c>
      <c r="H7" s="13">
        <f>D7</f>
        <v>16.68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0.22</v>
      </c>
      <c r="E16" s="19"/>
      <c r="F16" s="17"/>
      <c r="G16" s="13">
        <v>0</v>
      </c>
      <c r="H16" s="16" t="s">
        <v>15</v>
      </c>
      <c r="I16" s="13">
        <v>0.6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689.278</v>
      </c>
      <c r="E18" s="19"/>
      <c r="F18" s="17"/>
      <c r="G18" s="13">
        <f>SUM(G9:G17)</f>
        <v>0</v>
      </c>
      <c r="H18" s="16">
        <f>SUM(H4:H16)</f>
        <v>626.4</v>
      </c>
      <c r="I18" s="24">
        <v>219.915</v>
      </c>
      <c r="J18" s="13">
        <f>SUM(J4:J17)</f>
        <v>282.793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B1" workbookViewId="0">
      <selection activeCell="F4" sqref="F4:F6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45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0</v>
      </c>
      <c r="E4" s="13">
        <v>513.332</v>
      </c>
      <c r="F4" s="13">
        <f>SUM(D4:E4)</f>
        <v>513.332</v>
      </c>
      <c r="G4" s="13" t="s">
        <v>15</v>
      </c>
      <c r="H4" s="13">
        <v>523.2</v>
      </c>
      <c r="I4" s="23">
        <v>242.74</v>
      </c>
      <c r="J4" s="13">
        <f t="shared" ref="J4:J6" si="0">I4+F4-H4</f>
        <v>232.872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0</v>
      </c>
      <c r="E5" s="13">
        <v>115.354</v>
      </c>
      <c r="F5" s="13">
        <f>SUM(D5:E5)</f>
        <v>115.354</v>
      </c>
      <c r="G5" s="13" t="s">
        <v>15</v>
      </c>
      <c r="H5" s="13">
        <v>106.544</v>
      </c>
      <c r="I5" s="23">
        <v>25.733</v>
      </c>
      <c r="J5" s="13">
        <f t="shared" si="0"/>
        <v>34.543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0.177</v>
      </c>
      <c r="E6" s="17"/>
      <c r="F6" s="13">
        <f>D6</f>
        <v>0.177</v>
      </c>
      <c r="G6" s="13" t="s">
        <v>15</v>
      </c>
      <c r="H6" s="13">
        <v>0</v>
      </c>
      <c r="I6" s="23">
        <v>0</v>
      </c>
      <c r="J6" s="13">
        <f t="shared" si="0"/>
        <v>0.177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21.98</v>
      </c>
      <c r="E7" s="19"/>
      <c r="F7" s="17"/>
      <c r="G7" s="13" t="s">
        <v>15</v>
      </c>
      <c r="H7" s="13">
        <f>D7</f>
        <v>21.98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</v>
      </c>
      <c r="J17" s="13">
        <f>I17+D17-G17</f>
        <v>0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650.843</v>
      </c>
      <c r="E18" s="19"/>
      <c r="F18" s="17"/>
      <c r="G18" s="13">
        <f>SUM(G9:G17)</f>
        <v>0</v>
      </c>
      <c r="H18" s="16">
        <f>SUM(H4:H16)</f>
        <v>651.724</v>
      </c>
      <c r="I18" s="24">
        <v>282.793</v>
      </c>
      <c r="J18" s="13">
        <f>SUM(J4:J17)</f>
        <v>281.912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D7" sqref="D7:F17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46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0</v>
      </c>
      <c r="E4" s="13">
        <v>624.219</v>
      </c>
      <c r="F4" s="13">
        <f>SUM(D4:E4)</f>
        <v>624.219</v>
      </c>
      <c r="G4" s="13" t="s">
        <v>15</v>
      </c>
      <c r="H4" s="13">
        <v>606.712</v>
      </c>
      <c r="I4" s="23">
        <v>232.872</v>
      </c>
      <c r="J4" s="13">
        <f t="shared" ref="J4:J6" si="0">I4+F4-H4</f>
        <v>250.379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0</v>
      </c>
      <c r="E5" s="13">
        <v>91.074</v>
      </c>
      <c r="F5" s="13">
        <f>SUM(D5:E5)</f>
        <v>91.074</v>
      </c>
      <c r="G5" s="13" t="s">
        <v>15</v>
      </c>
      <c r="H5" s="13">
        <v>85.654</v>
      </c>
      <c r="I5" s="23">
        <v>34.543</v>
      </c>
      <c r="J5" s="13">
        <f t="shared" si="0"/>
        <v>39.963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0.177</v>
      </c>
      <c r="I6" s="23">
        <v>0.177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47.58</v>
      </c>
      <c r="E7" s="19"/>
      <c r="F7" s="17"/>
      <c r="G7" s="13" t="s">
        <v>15</v>
      </c>
      <c r="H7" s="13">
        <f>D7</f>
        <v>47.58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0</v>
      </c>
      <c r="I8" s="13">
        <v>13.5</v>
      </c>
      <c r="J8" s="13">
        <f>I8+D8-H8</f>
        <v>13.5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16.4</v>
      </c>
      <c r="E14" s="19"/>
      <c r="F14" s="17"/>
      <c r="G14" s="13" t="s">
        <v>15</v>
      </c>
      <c r="H14" s="16">
        <v>16.4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0.92</v>
      </c>
      <c r="E17" s="19"/>
      <c r="F17" s="17"/>
      <c r="G17" s="13">
        <v>0</v>
      </c>
      <c r="H17" s="16" t="s">
        <v>15</v>
      </c>
      <c r="I17" s="13">
        <v>0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780.193</v>
      </c>
      <c r="E18" s="19"/>
      <c r="F18" s="17"/>
      <c r="G18" s="13">
        <f>SUM(G9:G17)</f>
        <v>0</v>
      </c>
      <c r="H18" s="16">
        <f>SUM(H4:H16)</f>
        <v>756.523</v>
      </c>
      <c r="I18" s="24">
        <v>281.735</v>
      </c>
      <c r="J18" s="13">
        <f>SUM(J4:J17)</f>
        <v>305.582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3" workbookViewId="0">
      <selection activeCell="J4" sqref="J4:J18"/>
    </sheetView>
  </sheetViews>
  <sheetFormatPr defaultColWidth="9" defaultRowHeight="13.5"/>
  <cols>
    <col min="1" max="1" width="8.875" customWidth="1"/>
    <col min="2" max="2" width="15" customWidth="1"/>
    <col min="3" max="3" width="11.875" customWidth="1"/>
    <col min="4" max="6" width="11.5" customWidth="1"/>
    <col min="7" max="7" width="22.25" customWidth="1"/>
    <col min="8" max="8" width="13.75" customWidth="1"/>
    <col min="9" max="10" width="13.75" style="1" customWidth="1"/>
  </cols>
  <sheetData>
    <row r="1" ht="24.75" customHeight="1" spans="1:10">
      <c r="A1" s="2" t="s">
        <v>47</v>
      </c>
      <c r="B1" s="2"/>
      <c r="C1" s="2"/>
      <c r="D1" s="2"/>
      <c r="E1" s="2"/>
      <c r="F1" s="2"/>
      <c r="G1" s="2"/>
      <c r="H1" s="2"/>
      <c r="I1" s="20"/>
      <c r="J1" s="20"/>
    </row>
    <row r="2" ht="24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  <c r="I2" s="21" t="s">
        <v>41</v>
      </c>
      <c r="J2" s="21" t="s">
        <v>8</v>
      </c>
    </row>
    <row r="3" ht="24.75" customHeight="1" spans="1:10">
      <c r="A3" s="8"/>
      <c r="B3" s="8"/>
      <c r="C3" s="8"/>
      <c r="D3" s="9" t="s">
        <v>9</v>
      </c>
      <c r="E3" s="9" t="s">
        <v>10</v>
      </c>
      <c r="F3" s="9" t="s">
        <v>11</v>
      </c>
      <c r="G3" s="8"/>
      <c r="H3" s="10"/>
      <c r="I3" s="22"/>
      <c r="J3" s="22"/>
    </row>
    <row r="4" ht="24.75" customHeight="1" spans="1:10">
      <c r="A4" s="11" t="s">
        <v>12</v>
      </c>
      <c r="B4" s="11" t="s">
        <v>13</v>
      </c>
      <c r="C4" s="12" t="s">
        <v>14</v>
      </c>
      <c r="D4" s="13">
        <v>0</v>
      </c>
      <c r="E4" s="13">
        <v>549</v>
      </c>
      <c r="F4" s="13">
        <f>SUM(D4:E4)</f>
        <v>549</v>
      </c>
      <c r="G4" s="13" t="s">
        <v>15</v>
      </c>
      <c r="H4" s="13">
        <v>579.56</v>
      </c>
      <c r="I4" s="23">
        <v>250.379</v>
      </c>
      <c r="J4" s="13">
        <f t="shared" ref="J4:J6" si="0">I4+F4-H4</f>
        <v>219.819</v>
      </c>
    </row>
    <row r="5" ht="24.75" customHeight="1" spans="1:10">
      <c r="A5" s="11" t="s">
        <v>12</v>
      </c>
      <c r="B5" s="11" t="s">
        <v>16</v>
      </c>
      <c r="C5" s="12" t="s">
        <v>14</v>
      </c>
      <c r="D5" s="13">
        <v>0</v>
      </c>
      <c r="E5" s="13">
        <v>83.547</v>
      </c>
      <c r="F5" s="13">
        <f>SUM(D5:E5)</f>
        <v>83.547</v>
      </c>
      <c r="G5" s="13" t="s">
        <v>15</v>
      </c>
      <c r="H5" s="13">
        <v>86.799</v>
      </c>
      <c r="I5" s="23">
        <v>39.963</v>
      </c>
      <c r="J5" s="13">
        <f t="shared" si="0"/>
        <v>36.711</v>
      </c>
    </row>
    <row r="6" ht="24.75" customHeight="1" spans="1:10">
      <c r="A6" s="11" t="s">
        <v>12</v>
      </c>
      <c r="B6" s="11" t="s">
        <v>17</v>
      </c>
      <c r="C6" s="12" t="s">
        <v>14</v>
      </c>
      <c r="D6" s="16">
        <v>0</v>
      </c>
      <c r="E6" s="17"/>
      <c r="F6" s="13">
        <f>D6</f>
        <v>0</v>
      </c>
      <c r="G6" s="13" t="s">
        <v>15</v>
      </c>
      <c r="H6" s="13">
        <v>0</v>
      </c>
      <c r="I6" s="23">
        <v>0</v>
      </c>
      <c r="J6" s="13">
        <f t="shared" si="0"/>
        <v>0</v>
      </c>
    </row>
    <row r="7" ht="24.75" customHeight="1" spans="1:10">
      <c r="A7" s="11" t="s">
        <v>18</v>
      </c>
      <c r="B7" s="11" t="s">
        <v>19</v>
      </c>
      <c r="C7" s="18" t="s">
        <v>20</v>
      </c>
      <c r="D7" s="16">
        <v>40.9</v>
      </c>
      <c r="E7" s="19"/>
      <c r="F7" s="17"/>
      <c r="G7" s="13" t="s">
        <v>15</v>
      </c>
      <c r="H7" s="13">
        <f>D7</f>
        <v>40.9</v>
      </c>
      <c r="I7" s="13">
        <v>0</v>
      </c>
      <c r="J7" s="13">
        <f>I7+D7-H7</f>
        <v>0</v>
      </c>
    </row>
    <row r="8" ht="24.75" customHeight="1" spans="1:10">
      <c r="A8" s="11" t="s">
        <v>18</v>
      </c>
      <c r="B8" s="11" t="s">
        <v>21</v>
      </c>
      <c r="C8" s="18" t="s">
        <v>22</v>
      </c>
      <c r="D8" s="16">
        <v>0</v>
      </c>
      <c r="E8" s="19"/>
      <c r="F8" s="17"/>
      <c r="G8" s="13" t="s">
        <v>15</v>
      </c>
      <c r="H8" s="16">
        <v>13.5</v>
      </c>
      <c r="I8" s="13">
        <v>13.5</v>
      </c>
      <c r="J8" s="13">
        <f>I8+D8-H8</f>
        <v>0</v>
      </c>
    </row>
    <row r="9" ht="24.75" customHeight="1" spans="1:10">
      <c r="A9" s="11"/>
      <c r="B9" s="11" t="s">
        <v>23</v>
      </c>
      <c r="C9" s="18" t="s">
        <v>15</v>
      </c>
      <c r="D9" s="16">
        <v>0</v>
      </c>
      <c r="E9" s="19"/>
      <c r="F9" s="17"/>
      <c r="G9" s="13">
        <f>'[1]2021年一季度'!F10+'[1]2021年二季度'!F10+'[1]2021年三季度'!F10+'[1]2021年四季度'!F10</f>
        <v>0</v>
      </c>
      <c r="H9" s="16" t="s">
        <v>15</v>
      </c>
      <c r="I9" s="13">
        <v>0</v>
      </c>
      <c r="J9" s="13">
        <f t="shared" ref="J9:J13" si="1">D9+I9-G9</f>
        <v>0</v>
      </c>
    </row>
    <row r="10" ht="24.75" customHeight="1" spans="1:10">
      <c r="A10" s="11" t="s">
        <v>24</v>
      </c>
      <c r="B10" s="11" t="s">
        <v>25</v>
      </c>
      <c r="C10" s="18" t="s">
        <v>26</v>
      </c>
      <c r="D10" s="16">
        <v>0</v>
      </c>
      <c r="E10" s="19"/>
      <c r="F10" s="17"/>
      <c r="G10" s="13">
        <v>0</v>
      </c>
      <c r="H10" s="16" t="s">
        <v>15</v>
      </c>
      <c r="I10" s="13">
        <v>0</v>
      </c>
      <c r="J10" s="13">
        <f t="shared" si="1"/>
        <v>0</v>
      </c>
    </row>
    <row r="11" ht="24.75" customHeight="1" spans="1:10">
      <c r="A11" s="11" t="s">
        <v>27</v>
      </c>
      <c r="B11" s="11" t="s">
        <v>28</v>
      </c>
      <c r="C11" s="18" t="s">
        <v>29</v>
      </c>
      <c r="D11" s="16">
        <v>0</v>
      </c>
      <c r="E11" s="19"/>
      <c r="F11" s="17"/>
      <c r="G11" s="13">
        <v>0</v>
      </c>
      <c r="H11" s="16" t="s">
        <v>15</v>
      </c>
      <c r="I11" s="13">
        <v>0</v>
      </c>
      <c r="J11" s="13">
        <f t="shared" si="1"/>
        <v>0</v>
      </c>
    </row>
    <row r="12" ht="24.75" customHeight="1" spans="1:10">
      <c r="A12" s="11" t="s">
        <v>12</v>
      </c>
      <c r="B12" s="11" t="s">
        <v>30</v>
      </c>
      <c r="C12" s="18" t="s">
        <v>14</v>
      </c>
      <c r="D12" s="16">
        <v>0</v>
      </c>
      <c r="E12" s="19"/>
      <c r="F12" s="17"/>
      <c r="G12" s="13">
        <v>0</v>
      </c>
      <c r="H12" s="16" t="s">
        <v>15</v>
      </c>
      <c r="I12" s="13">
        <v>0</v>
      </c>
      <c r="J12" s="13">
        <f t="shared" si="1"/>
        <v>0</v>
      </c>
    </row>
    <row r="13" ht="24.75" customHeight="1" spans="1:10">
      <c r="A13" s="11" t="s">
        <v>12</v>
      </c>
      <c r="B13" s="11" t="s">
        <v>31</v>
      </c>
      <c r="C13" s="18" t="s">
        <v>14</v>
      </c>
      <c r="D13" s="16">
        <v>0</v>
      </c>
      <c r="E13" s="19"/>
      <c r="F13" s="17"/>
      <c r="G13" s="13">
        <v>0</v>
      </c>
      <c r="H13" s="16" t="s">
        <v>15</v>
      </c>
      <c r="I13" s="13">
        <v>0</v>
      </c>
      <c r="J13" s="13">
        <f t="shared" si="1"/>
        <v>0</v>
      </c>
    </row>
    <row r="14" ht="24.75" customHeight="1" spans="1:10">
      <c r="A14" s="11" t="s">
        <v>18</v>
      </c>
      <c r="B14" s="11" t="s">
        <v>32</v>
      </c>
      <c r="C14" s="18" t="s">
        <v>33</v>
      </c>
      <c r="D14" s="16">
        <v>0</v>
      </c>
      <c r="E14" s="19"/>
      <c r="F14" s="17"/>
      <c r="G14" s="13" t="s">
        <v>15</v>
      </c>
      <c r="H14" s="16">
        <v>0</v>
      </c>
      <c r="I14" s="13">
        <v>0</v>
      </c>
      <c r="J14" s="13">
        <f>I14+D14-H14</f>
        <v>0</v>
      </c>
    </row>
    <row r="15" ht="24.75" customHeight="1" spans="1:10">
      <c r="A15" s="11" t="s">
        <v>18</v>
      </c>
      <c r="B15" s="11" t="s">
        <v>34</v>
      </c>
      <c r="C15" s="18" t="s">
        <v>20</v>
      </c>
      <c r="D15" s="16">
        <v>0</v>
      </c>
      <c r="E15" s="19"/>
      <c r="F15" s="17"/>
      <c r="G15" s="13">
        <v>0</v>
      </c>
      <c r="H15" s="16" t="s">
        <v>15</v>
      </c>
      <c r="I15" s="13">
        <v>0</v>
      </c>
      <c r="J15" s="13">
        <f>D15+I15-G15</f>
        <v>0</v>
      </c>
    </row>
    <row r="16" ht="24.75" customHeight="1" spans="1:10">
      <c r="A16" s="11" t="s">
        <v>18</v>
      </c>
      <c r="B16" s="11" t="s">
        <v>35</v>
      </c>
      <c r="C16" s="18" t="s">
        <v>36</v>
      </c>
      <c r="D16" s="16">
        <v>0</v>
      </c>
      <c r="E16" s="19"/>
      <c r="F16" s="17"/>
      <c r="G16" s="13">
        <v>0</v>
      </c>
      <c r="H16" s="16" t="s">
        <v>15</v>
      </c>
      <c r="I16" s="13">
        <v>0.82</v>
      </c>
      <c r="J16" s="13">
        <f>I16+D16-G16</f>
        <v>0.82</v>
      </c>
    </row>
    <row r="17" ht="24.75" customHeight="1" spans="1:10">
      <c r="A17" s="11" t="s">
        <v>18</v>
      </c>
      <c r="B17" s="11" t="s">
        <v>31</v>
      </c>
      <c r="C17" s="18" t="s">
        <v>37</v>
      </c>
      <c r="D17" s="16">
        <v>0</v>
      </c>
      <c r="E17" s="19"/>
      <c r="F17" s="17"/>
      <c r="G17" s="13">
        <v>0</v>
      </c>
      <c r="H17" s="16" t="s">
        <v>15</v>
      </c>
      <c r="I17" s="13">
        <v>0.92</v>
      </c>
      <c r="J17" s="13">
        <f>I17+D17-G17</f>
        <v>0.92</v>
      </c>
    </row>
    <row r="18" ht="24.75" customHeight="1" spans="1:10">
      <c r="A18" s="11" t="s">
        <v>38</v>
      </c>
      <c r="B18" s="11"/>
      <c r="C18" s="18"/>
      <c r="D18" s="16">
        <f>F4+F5+F6+D7+D8+D9+D10+D11+D12+D13+D14+D15+D16+D17</f>
        <v>673.447</v>
      </c>
      <c r="E18" s="19"/>
      <c r="F18" s="17"/>
      <c r="G18" s="13">
        <f>SUM(G9:G17)</f>
        <v>0</v>
      </c>
      <c r="H18" s="16">
        <f>SUM(H4:H16)</f>
        <v>720.759</v>
      </c>
      <c r="I18" s="24">
        <v>305.582</v>
      </c>
      <c r="J18" s="13">
        <f>SUM(J4:J17)</f>
        <v>258.27</v>
      </c>
    </row>
  </sheetData>
  <mergeCells count="22">
    <mergeCell ref="A1:J1"/>
    <mergeCell ref="D2:F2"/>
    <mergeCell ref="D6:E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2022年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Shirley</cp:lastModifiedBy>
  <dcterms:created xsi:type="dcterms:W3CDTF">2023-11-22T02:44:00Z</dcterms:created>
  <dcterms:modified xsi:type="dcterms:W3CDTF">2024-01-08T03:09:02Z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2A300DA03C69432AA40CD2E7818F58E4_13</vt:lpwstr>
  </property>
  <property fmtid="{D5CDD505-2E9C-101B-9397-08002B2CF9AE}" pid="3" name="KSOProductBuildVer">
    <vt:lpwstr>2052-12.1.0.16120</vt:lpwstr>
  </property>
</Properties>
</file>